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<sst xmlns="http://schemas.openxmlformats.org/spreadsheetml/2006/main" count="28" uniqueCount="27">
  <si>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Lj/Aj</t>
  </si>
  <si>
    <t>Č.P.</t>
  </si>
  <si>
    <t>l(m)</t>
  </si>
  <si>
    <t>&amp;t=</t>
  </si>
  <si>
    <t>Aj(m2)</t>
  </si>
  <si>
    <t>N1.&amp;t.l.t</t>
  </si>
  <si>
    <t>Nvo(kN)</t>
  </si>
  <si>
    <t>Nvt(kN)</t>
  </si>
  <si>
    <t>N1.Nvo.l</t>
  </si>
  <si>
    <t>EA=</t>
  </si>
  <si>
    <t>X1=</t>
  </si>
  <si>
    <t>X1t=</t>
  </si>
  <si>
    <t>SUMA(+)</t>
  </si>
  <si>
    <t>SUMA(-)</t>
  </si>
  <si>
    <t>CHYBA(%)</t>
  </si>
  <si>
    <t>Noj(kN)</t>
  </si>
  <si>
    <t>N1j(kN)</t>
  </si>
  <si>
    <t>N1j.N1j.l</t>
  </si>
  <si>
    <t>N1j.Noj.l</t>
  </si>
  <si>
    <t>t[°C]</t>
  </si>
  <si>
    <t>S</t>
  </si>
  <si>
    <t>N1.Nto.l</t>
  </si>
  <si>
    <t>d11=</t>
  </si>
  <si>
    <t>d10=</t>
  </si>
  <si>
    <r>
      <t>d10</t>
    </r>
    <r>
      <rPr>
        <sz val="10"/>
        <rFont val="Arial"/>
        <family val="2"/>
      </rPr>
      <t>t</t>
    </r>
    <r>
      <rPr>
        <sz val="10"/>
        <rFont val="Symbol"/>
        <family val="1"/>
      </rPr>
      <t>=</t>
    </r>
  </si>
  <si>
    <t>kN</t>
  </si>
  <si>
    <t>kod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</si>
</sst>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Symbol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4.75390625" style="0" bestFit="1" customWidth="1"/>
    <col min="2" max="2" width="9.625" style="1" customWidth="1"/>
    <col min="3" max="3" width="6.125" style="0" customWidth="1"/>
    <col min="4" max="5" width="10.125" style="0" customWidth="1"/>
    <col min="6" max="6" width="8.875" style="0" customWidth="1"/>
    <col min="7" max="7" width="12.375" style="0" bestFit="1" customWidth="1"/>
    <col min="8" max="8" width="9.75390625" style="0" customWidth="1"/>
    <col min="9" max="9" width="6.625" style="0" bestFit="1" customWidth="1"/>
    <col min="10" max="10" width="10.25390625" style="0" customWidth="1"/>
    <col min="12" max="12" width="11.75390625" style="0" customWidth="1"/>
    <col min="13" max="13" width="11.125" style="0" customWidth="1"/>
    <col min="14" max="14" width="9.125" style="0" customWidth="1"/>
  </cols>
  <sheetData>
    <row r="1" spans="1:2" ht="12.75">
      <c r="A1" t="s">
        <v>26</v>
      </c>
      <c r="B1" s="1">
        <v>332</v>
      </c>
    </row>
    <row r="2" spans="1:14" ht="13.5" thickBot="1">
      <c r="A2" s="6" t="s">
        <v>1</v>
      </c>
      <c r="B2" s="7" t="s">
        <v>2</v>
      </c>
      <c r="C2" s="7" t="s">
        <v>4</v>
      </c>
      <c r="D2" s="7" t="s">
        <v>0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5</v>
      </c>
      <c r="K2" s="7" t="s">
        <v>6</v>
      </c>
      <c r="L2" s="7" t="s">
        <v>7</v>
      </c>
      <c r="M2" s="7" t="s">
        <v>8</v>
      </c>
      <c r="N2" s="9" t="s">
        <v>21</v>
      </c>
    </row>
    <row r="3" spans="1:14" ht="13.5" thickTop="1">
      <c r="A3" s="4">
        <v>1</v>
      </c>
      <c r="B3" s="5">
        <v>1.5</v>
      </c>
      <c r="C3" s="2">
        <v>0.0007</v>
      </c>
      <c r="D3" s="5">
        <f aca="true" t="shared" si="0" ref="D3:D16">B3/C3</f>
        <v>2142.8571428571427</v>
      </c>
      <c r="E3" s="5">
        <v>-36.6666666666666</v>
      </c>
      <c r="F3" s="5">
        <v>0</v>
      </c>
      <c r="G3" s="5">
        <f aca="true" t="shared" si="1" ref="G3:G16">F3*F3*B3</f>
        <v>0</v>
      </c>
      <c r="H3" s="5">
        <f aca="true" t="shared" si="2" ref="H3:H16">F3*E3*B3</f>
        <v>0</v>
      </c>
      <c r="I3" s="5">
        <v>0</v>
      </c>
      <c r="J3" s="5">
        <f>F3*D18*B3*I3</f>
        <v>0</v>
      </c>
      <c r="K3" s="5">
        <f>E3+(F3*G23)</f>
        <v>-36.6666666666666</v>
      </c>
      <c r="L3" s="5">
        <f>F3*G24</f>
        <v>0</v>
      </c>
      <c r="M3" s="5">
        <f>F3*K3*B3</f>
        <v>0</v>
      </c>
      <c r="N3" s="8">
        <f>F3*L3*B3/D19</f>
        <v>0</v>
      </c>
    </row>
    <row r="4" spans="1:14" ht="12.75">
      <c r="A4" s="3">
        <v>2</v>
      </c>
      <c r="B4" s="2">
        <v>1.5</v>
      </c>
      <c r="C4" s="2">
        <v>0.0007</v>
      </c>
      <c r="D4" s="2">
        <f t="shared" si="0"/>
        <v>2142.8571428571427</v>
      </c>
      <c r="E4" s="5">
        <v>36.6666666666666</v>
      </c>
      <c r="F4" s="2">
        <v>0</v>
      </c>
      <c r="G4" s="2">
        <f t="shared" si="1"/>
        <v>0</v>
      </c>
      <c r="H4" s="2">
        <f t="shared" si="2"/>
        <v>0</v>
      </c>
      <c r="I4" s="2">
        <v>0</v>
      </c>
      <c r="J4" s="2">
        <f>F4*D18*B4*I4</f>
        <v>0</v>
      </c>
      <c r="K4" s="5">
        <f>E4+(F4*G23)</f>
        <v>36.6666666666666</v>
      </c>
      <c r="L4" s="5">
        <f>F4*G24</f>
        <v>0</v>
      </c>
      <c r="M4" s="2">
        <f>F4*K4*B4</f>
        <v>0</v>
      </c>
      <c r="N4" s="8">
        <f>F4*L4*B4/D19</f>
        <v>0</v>
      </c>
    </row>
    <row r="5" spans="1:14" ht="12.75">
      <c r="A5" s="3">
        <v>3</v>
      </c>
      <c r="B5" s="2">
        <f>SQRT(2)*1.5</f>
        <v>2.121320343559643</v>
      </c>
      <c r="C5" s="2">
        <v>0.0007</v>
      </c>
      <c r="D5" s="2">
        <f t="shared" si="0"/>
        <v>3030.4576336566324</v>
      </c>
      <c r="E5" s="2">
        <v>51.85449729</v>
      </c>
      <c r="F5" s="2">
        <v>0</v>
      </c>
      <c r="G5" s="5">
        <f t="shared" si="1"/>
        <v>0</v>
      </c>
      <c r="H5" s="5">
        <f t="shared" si="2"/>
        <v>0</v>
      </c>
      <c r="I5" s="2">
        <v>0</v>
      </c>
      <c r="J5" s="5">
        <f>F5*D18*B5*I5</f>
        <v>0</v>
      </c>
      <c r="K5" s="5">
        <f>E5+(F5*G23)</f>
        <v>51.85449729</v>
      </c>
      <c r="L5" s="5">
        <f>F5*G24</f>
        <v>0</v>
      </c>
      <c r="M5" s="5">
        <f aca="true" t="shared" si="3" ref="M5:M16">F5*K5*B5</f>
        <v>0</v>
      </c>
      <c r="N5" s="8">
        <f>F5*L5*B5/D19</f>
        <v>0</v>
      </c>
    </row>
    <row r="6" spans="1:14" ht="12.75">
      <c r="A6" s="3">
        <v>4</v>
      </c>
      <c r="B6" s="2">
        <v>1.5</v>
      </c>
      <c r="C6" s="2">
        <v>0.0007</v>
      </c>
      <c r="D6" s="2">
        <f t="shared" si="0"/>
        <v>2142.8571428571427</v>
      </c>
      <c r="E6" s="2">
        <v>-70</v>
      </c>
      <c r="F6" s="2">
        <v>0</v>
      </c>
      <c r="G6" s="2">
        <f t="shared" si="1"/>
        <v>0</v>
      </c>
      <c r="H6" s="2">
        <f t="shared" si="2"/>
        <v>0</v>
      </c>
      <c r="I6" s="2">
        <v>0</v>
      </c>
      <c r="J6" s="5">
        <f>F6*D18*B6*I6</f>
        <v>0</v>
      </c>
      <c r="K6" s="5">
        <f>E6+(F6*G23)</f>
        <v>-70</v>
      </c>
      <c r="L6" s="5">
        <f>F6*G24</f>
        <v>0</v>
      </c>
      <c r="M6" s="2">
        <f t="shared" si="3"/>
        <v>0</v>
      </c>
      <c r="N6" s="8">
        <f>F6*L6*B6/D19</f>
        <v>0</v>
      </c>
    </row>
    <row r="7" spans="1:14" ht="12.75">
      <c r="A7" s="3">
        <v>5</v>
      </c>
      <c r="B7" s="2">
        <v>1.5</v>
      </c>
      <c r="C7" s="2">
        <v>0.0007</v>
      </c>
      <c r="D7" s="2">
        <f t="shared" si="0"/>
        <v>2142.8571428571427</v>
      </c>
      <c r="E7" s="2">
        <v>-20</v>
      </c>
      <c r="F7" s="2">
        <f>-(1/(SQRT(2)))</f>
        <v>-0.7071067811865475</v>
      </c>
      <c r="G7" s="5">
        <f t="shared" si="1"/>
        <v>0.7499999999999998</v>
      </c>
      <c r="H7" s="5">
        <f t="shared" si="2"/>
        <v>21.213203435596423</v>
      </c>
      <c r="I7" s="2">
        <v>0</v>
      </c>
      <c r="J7" s="2">
        <f>F7*D18*B7*I7</f>
        <v>0</v>
      </c>
      <c r="K7" s="5">
        <f>E7+(F7*G23)</f>
        <v>-19.01352818003157</v>
      </c>
      <c r="L7" s="5">
        <f>F7*G24</f>
        <v>-7.306727240261398</v>
      </c>
      <c r="M7" s="5">
        <f t="shared" si="3"/>
        <v>20.166892065572757</v>
      </c>
      <c r="N7" s="8">
        <f>F7*L7*B7/D19</f>
        <v>5.2720779386421446E-05</v>
      </c>
    </row>
    <row r="8" spans="1:14" ht="12.75">
      <c r="A8" s="3">
        <v>6</v>
      </c>
      <c r="B8" s="2">
        <v>1.5</v>
      </c>
      <c r="C8" s="2">
        <v>0.0007</v>
      </c>
      <c r="D8" s="2">
        <f t="shared" si="0"/>
        <v>2142.8571428571427</v>
      </c>
      <c r="E8" s="5">
        <v>-36.6666666666666</v>
      </c>
      <c r="F8" s="2">
        <f>-(1/(SQRT(2)))</f>
        <v>-0.7071067811865475</v>
      </c>
      <c r="G8" s="2">
        <f t="shared" si="1"/>
        <v>0.7499999999999998</v>
      </c>
      <c r="H8" s="2">
        <f t="shared" si="2"/>
        <v>38.890872965260044</v>
      </c>
      <c r="I8" s="2">
        <v>0</v>
      </c>
      <c r="J8" s="5">
        <f>F8*D18*B8*I8</f>
        <v>0</v>
      </c>
      <c r="K8" s="5">
        <f>E8+(F8*G23)</f>
        <v>-35.68019484669817</v>
      </c>
      <c r="L8" s="5">
        <f>F8*G24</f>
        <v>-7.306727240261398</v>
      </c>
      <c r="M8" s="2">
        <f t="shared" si="3"/>
        <v>37.84456159523637</v>
      </c>
      <c r="N8" s="8">
        <f>F8*L8*B8/D19</f>
        <v>5.2720779386421446E-05</v>
      </c>
    </row>
    <row r="9" spans="1:14" ht="12.75">
      <c r="A9" s="3">
        <v>7</v>
      </c>
      <c r="B9" s="2">
        <f>SQRT(2)*1.5</f>
        <v>2.121320343559643</v>
      </c>
      <c r="C9" s="2">
        <v>0.0007</v>
      </c>
      <c r="D9" s="2">
        <f t="shared" si="0"/>
        <v>3030.4576336566324</v>
      </c>
      <c r="E9" s="2">
        <v>-23.57022604</v>
      </c>
      <c r="F9" s="2">
        <v>1</v>
      </c>
      <c r="G9" s="5">
        <f t="shared" si="1"/>
        <v>2.121320343559643</v>
      </c>
      <c r="H9" s="5">
        <f t="shared" si="2"/>
        <v>-50.000000000951246</v>
      </c>
      <c r="I9" s="2">
        <v>-10</v>
      </c>
      <c r="J9" s="5">
        <f>F9*D18*B9*I9</f>
        <v>-0.00025455844122715713</v>
      </c>
      <c r="K9" s="5">
        <f>E9+(F9*G23)</f>
        <v>-24.96530786669822</v>
      </c>
      <c r="L9" s="5">
        <f>F9*G24</f>
        <v>10.333272759738605</v>
      </c>
      <c r="M9" s="5">
        <f t="shared" si="3"/>
        <v>-52.959415460856526</v>
      </c>
      <c r="N9" s="8">
        <f>F9*L9*B9/D19</f>
        <v>0.00014911688245431427</v>
      </c>
    </row>
    <row r="10" spans="1:14" ht="12.75">
      <c r="A10" s="3">
        <v>8</v>
      </c>
      <c r="B10" s="2">
        <v>1.5</v>
      </c>
      <c r="C10" s="2">
        <v>0.0007</v>
      </c>
      <c r="D10" s="2">
        <f t="shared" si="0"/>
        <v>2142.8571428571427</v>
      </c>
      <c r="E10" s="2">
        <v>-16.6666666666666</v>
      </c>
      <c r="F10" s="2">
        <f>-(1/(SQRT(2)))</f>
        <v>-0.7071067811865475</v>
      </c>
      <c r="G10" s="2">
        <f t="shared" si="1"/>
        <v>0.7499999999999998</v>
      </c>
      <c r="H10" s="2">
        <f t="shared" si="2"/>
        <v>17.677669529663618</v>
      </c>
      <c r="I10" s="2">
        <v>0</v>
      </c>
      <c r="J10" s="2">
        <f>F10*D18*B10*I10</f>
        <v>0</v>
      </c>
      <c r="K10" s="5">
        <f>E10+(F10*G23)</f>
        <v>-15.680194846698173</v>
      </c>
      <c r="L10" s="5">
        <f>F10*G24</f>
        <v>-7.306727240261398</v>
      </c>
      <c r="M10" s="2">
        <f t="shared" si="3"/>
        <v>16.63135815963995</v>
      </c>
      <c r="N10" s="8">
        <f>F10*L10*B10/D19</f>
        <v>5.2720779386421446E-05</v>
      </c>
    </row>
    <row r="11" spans="1:14" ht="12.75">
      <c r="A11" s="3">
        <v>9</v>
      </c>
      <c r="B11" s="2">
        <v>1.5</v>
      </c>
      <c r="C11" s="2">
        <v>0.0007</v>
      </c>
      <c r="D11" s="2">
        <f t="shared" si="0"/>
        <v>2142.8571428571427</v>
      </c>
      <c r="E11" s="2">
        <v>16.6666666666666</v>
      </c>
      <c r="F11" s="2">
        <f>-(1/(SQRT(2)))</f>
        <v>-0.7071067811865475</v>
      </c>
      <c r="G11" s="5">
        <f t="shared" si="1"/>
        <v>0.7499999999999998</v>
      </c>
      <c r="H11" s="5">
        <f t="shared" si="2"/>
        <v>-17.677669529663618</v>
      </c>
      <c r="I11" s="2">
        <v>0</v>
      </c>
      <c r="J11" s="5">
        <f>F11*D18*B11*I11</f>
        <v>0</v>
      </c>
      <c r="K11" s="5">
        <f>E11+(F11*G23)</f>
        <v>17.65313848663503</v>
      </c>
      <c r="L11" s="5">
        <f>F11*G24</f>
        <v>-7.306727240261398</v>
      </c>
      <c r="M11" s="5">
        <f t="shared" si="3"/>
        <v>-18.723980899687284</v>
      </c>
      <c r="N11" s="8">
        <f>F11*L11*B11/D19</f>
        <v>5.2720779386421446E-05</v>
      </c>
    </row>
    <row r="12" spans="1:14" ht="12.75">
      <c r="A12" s="3">
        <v>10</v>
      </c>
      <c r="B12" s="2">
        <v>1.5</v>
      </c>
      <c r="C12" s="2">
        <v>0.0007</v>
      </c>
      <c r="D12" s="2">
        <f t="shared" si="0"/>
        <v>2142.8571428571427</v>
      </c>
      <c r="E12" s="2">
        <v>-53.3333333333333</v>
      </c>
      <c r="F12" s="2">
        <v>0</v>
      </c>
      <c r="G12" s="2">
        <f t="shared" si="1"/>
        <v>0</v>
      </c>
      <c r="H12" s="2">
        <f t="shared" si="2"/>
        <v>0</v>
      </c>
      <c r="I12" s="2">
        <v>0</v>
      </c>
      <c r="J12" s="5">
        <f>F12*D18*B12*I12</f>
        <v>0</v>
      </c>
      <c r="K12" s="5">
        <f>E12+(F12*G23)</f>
        <v>-53.3333333333333</v>
      </c>
      <c r="L12" s="5">
        <f>F12*G24</f>
        <v>0</v>
      </c>
      <c r="M12" s="2">
        <f t="shared" si="3"/>
        <v>0</v>
      </c>
      <c r="N12" s="8">
        <f>F12*L12*B12/D19</f>
        <v>0</v>
      </c>
    </row>
    <row r="13" spans="1:14" ht="12.75">
      <c r="A13" s="3">
        <v>11</v>
      </c>
      <c r="B13" s="2">
        <f>SQRT(2)*1.5</f>
        <v>2.121320343559643</v>
      </c>
      <c r="C13" s="2">
        <v>0.0007</v>
      </c>
      <c r="D13" s="2">
        <f t="shared" si="0"/>
        <v>3030.4576336566324</v>
      </c>
      <c r="E13" s="2">
        <v>-23.57022604</v>
      </c>
      <c r="F13" s="2">
        <v>0</v>
      </c>
      <c r="G13" s="5">
        <f t="shared" si="1"/>
        <v>0</v>
      </c>
      <c r="H13" s="5">
        <f t="shared" si="2"/>
        <v>0</v>
      </c>
      <c r="I13" s="2">
        <v>0</v>
      </c>
      <c r="J13" s="2">
        <f>F13*D18*B13*I13</f>
        <v>0</v>
      </c>
      <c r="K13" s="5">
        <f>E13+(F13*G23)</f>
        <v>-23.57022604</v>
      </c>
      <c r="L13" s="5">
        <f>F13*G24</f>
        <v>0</v>
      </c>
      <c r="M13" s="5">
        <f t="shared" si="3"/>
        <v>0</v>
      </c>
      <c r="N13" s="8">
        <f>F13*L13*B13/D19</f>
        <v>0</v>
      </c>
    </row>
    <row r="14" spans="1:14" ht="12.75">
      <c r="A14" s="3">
        <v>12</v>
      </c>
      <c r="B14" s="2">
        <v>1.5</v>
      </c>
      <c r="C14" s="2">
        <v>0.0007</v>
      </c>
      <c r="D14" s="2">
        <f t="shared" si="0"/>
        <v>2142.8571428571427</v>
      </c>
      <c r="E14" s="2">
        <v>0</v>
      </c>
      <c r="F14" s="2">
        <v>0</v>
      </c>
      <c r="G14" s="2">
        <f t="shared" si="1"/>
        <v>0</v>
      </c>
      <c r="H14" s="2">
        <f t="shared" si="2"/>
        <v>0</v>
      </c>
      <c r="I14" s="2">
        <v>0</v>
      </c>
      <c r="J14" s="5">
        <f>F14*D18*B14*I14</f>
        <v>0</v>
      </c>
      <c r="K14" s="5">
        <f>E14+(F14*G23)</f>
        <v>0</v>
      </c>
      <c r="L14" s="5">
        <f>F14*G24</f>
        <v>0</v>
      </c>
      <c r="M14" s="2">
        <f t="shared" si="3"/>
        <v>0</v>
      </c>
      <c r="N14" s="8">
        <f>F14*L14*B14/D19</f>
        <v>0</v>
      </c>
    </row>
    <row r="15" spans="1:14" ht="12.75">
      <c r="A15" s="3">
        <v>13</v>
      </c>
      <c r="B15" s="2">
        <v>1.5</v>
      </c>
      <c r="C15" s="2">
        <v>0.0007</v>
      </c>
      <c r="D15" s="2">
        <f t="shared" si="0"/>
        <v>2142.8571428571427</v>
      </c>
      <c r="E15" s="2">
        <v>16.6666666666666</v>
      </c>
      <c r="F15" s="2">
        <v>0</v>
      </c>
      <c r="G15" s="2">
        <f t="shared" si="1"/>
        <v>0</v>
      </c>
      <c r="H15" s="2">
        <f t="shared" si="2"/>
        <v>0</v>
      </c>
      <c r="I15" s="2">
        <v>0</v>
      </c>
      <c r="J15" s="2">
        <f>F15*D18*B15*I15</f>
        <v>0</v>
      </c>
      <c r="K15" s="5">
        <f>E15+(F15*G23)</f>
        <v>16.6666666666666</v>
      </c>
      <c r="L15" s="5">
        <f>F15*G24</f>
        <v>0</v>
      </c>
      <c r="M15" s="5">
        <f t="shared" si="3"/>
        <v>0</v>
      </c>
      <c r="N15" s="8">
        <f>F15*L15*B15/D19</f>
        <v>0</v>
      </c>
    </row>
    <row r="16" spans="1:14" ht="13.5" thickBot="1">
      <c r="A16" s="3">
        <v>14</v>
      </c>
      <c r="B16" s="2">
        <f>SQRT(2)*1.5</f>
        <v>2.121320343559643</v>
      </c>
      <c r="C16" s="2">
        <v>0.0007</v>
      </c>
      <c r="D16" s="2">
        <f t="shared" si="0"/>
        <v>3030.4576336566324</v>
      </c>
      <c r="E16" s="2">
        <v>0</v>
      </c>
      <c r="F16" s="2">
        <v>1</v>
      </c>
      <c r="G16" s="16">
        <f t="shared" si="1"/>
        <v>2.121320343559643</v>
      </c>
      <c r="H16" s="16">
        <f t="shared" si="2"/>
        <v>0</v>
      </c>
      <c r="I16" s="2">
        <v>-10</v>
      </c>
      <c r="J16" s="2">
        <f>F16*D18*B16*I16</f>
        <v>-0.00025455844122715713</v>
      </c>
      <c r="K16" s="5">
        <f>E16+(F16*G23)</f>
        <v>-1.3950818266982203</v>
      </c>
      <c r="L16" s="5">
        <f>F16*G24</f>
        <v>10.333272759738605</v>
      </c>
      <c r="M16" s="2">
        <f t="shared" si="3"/>
        <v>-2.9594154599052827</v>
      </c>
      <c r="N16" s="8">
        <f>F16*L16*B16/D19</f>
        <v>0.00014911688245431427</v>
      </c>
    </row>
    <row r="17" spans="1:14" ht="13.5" thickBot="1">
      <c r="A17" s="20" t="s">
        <v>20</v>
      </c>
      <c r="B17" s="2"/>
      <c r="C17" s="2"/>
      <c r="D17" s="2"/>
      <c r="E17" s="2"/>
      <c r="F17" s="14"/>
      <c r="G17" s="17">
        <f>SUM(G3:G16)</f>
        <v>7.242640687119285</v>
      </c>
      <c r="H17" s="17">
        <f>SUM(H3:H16)</f>
        <v>10.104076399905225</v>
      </c>
      <c r="I17" s="18"/>
      <c r="J17" s="17">
        <f>SUM(J3:J16)</f>
        <v>-0.0005091168824543143</v>
      </c>
      <c r="K17" s="15"/>
      <c r="L17" s="14"/>
      <c r="M17" s="17">
        <f>SUM(M3:M16)</f>
        <v>-1.687538997430238E-14</v>
      </c>
      <c r="N17" s="19">
        <f>SUM(N3:N16)</f>
        <v>0.0005091168824543143</v>
      </c>
    </row>
    <row r="18" spans="3:12" ht="12.75">
      <c r="C18" s="12" t="s">
        <v>3</v>
      </c>
      <c r="D18" s="10">
        <v>1.2E-05</v>
      </c>
      <c r="E18" s="10"/>
      <c r="K18" s="10"/>
      <c r="L18" s="10"/>
    </row>
    <row r="19" spans="3:13" ht="12.75">
      <c r="C19" s="13" t="s">
        <v>9</v>
      </c>
      <c r="D19" s="1">
        <f>210000000*C3</f>
        <v>147000</v>
      </c>
      <c r="E19" s="1"/>
      <c r="F19" s="1"/>
      <c r="G19" s="1"/>
      <c r="H19" s="1"/>
      <c r="I19" s="1"/>
      <c r="J19" s="1"/>
      <c r="K19" s="1"/>
      <c r="L19" s="1"/>
      <c r="M19" s="1"/>
    </row>
    <row r="20" spans="4:14" ht="12.75">
      <c r="D20" s="1"/>
      <c r="E20" s="1"/>
      <c r="F20" s="21" t="s">
        <v>22</v>
      </c>
      <c r="G20" s="1">
        <f>G17/D19</f>
        <v>4.926966453822643E-05</v>
      </c>
      <c r="H20" s="1"/>
      <c r="I20" s="1"/>
      <c r="K20" s="1"/>
      <c r="L20" s="1" t="s">
        <v>12</v>
      </c>
      <c r="M20">
        <f>M7+M8+M10</f>
        <v>74.64281182044908</v>
      </c>
      <c r="N20">
        <f>SUM(N7:N16)</f>
        <v>0.0005091168824543143</v>
      </c>
    </row>
    <row r="21" spans="4:14" ht="12.75">
      <c r="D21" s="1"/>
      <c r="E21" s="1"/>
      <c r="F21" s="21" t="s">
        <v>23</v>
      </c>
      <c r="G21" s="1">
        <f>H17/D19</f>
        <v>6.873521360479745E-05</v>
      </c>
      <c r="H21" s="1"/>
      <c r="I21" s="1"/>
      <c r="K21" s="1"/>
      <c r="L21" s="1" t="s">
        <v>13</v>
      </c>
      <c r="M21">
        <f>M9+M11+M16</f>
        <v>-74.6428118204491</v>
      </c>
      <c r="N21">
        <f>J17</f>
        <v>-0.0005091168824543143</v>
      </c>
    </row>
    <row r="22" spans="4:13" ht="12.75">
      <c r="D22" s="1"/>
      <c r="E22" s="1"/>
      <c r="F22" s="21" t="s">
        <v>24</v>
      </c>
      <c r="G22" s="1">
        <f>J17</f>
        <v>-0.0005091168824543143</v>
      </c>
      <c r="H22" s="1"/>
      <c r="I22" s="1"/>
      <c r="J22" s="1"/>
      <c r="K22" s="1"/>
      <c r="L22" s="1"/>
      <c r="M22" s="1"/>
    </row>
    <row r="23" spans="4:14" ht="12.75">
      <c r="D23" s="1"/>
      <c r="E23" s="1"/>
      <c r="F23" s="26" t="s">
        <v>10</v>
      </c>
      <c r="G23" s="14">
        <f>-G21/G20</f>
        <v>-1.3950818266982203</v>
      </c>
      <c r="H23" s="24" t="s">
        <v>25</v>
      </c>
      <c r="I23" s="1"/>
      <c r="J23" s="1"/>
      <c r="K23" s="1"/>
      <c r="L23" s="1" t="s">
        <v>14</v>
      </c>
      <c r="M23" s="1">
        <f>((M20+M21)/M20)*100</f>
        <v>-1.903847720713652E-14</v>
      </c>
      <c r="N23">
        <f>(N20+N21)/N21*100</f>
        <v>0</v>
      </c>
    </row>
    <row r="24" spans="4:13" ht="12.75">
      <c r="D24" s="1">
        <f>G24</f>
        <v>10.333272759738605</v>
      </c>
      <c r="E24" s="1"/>
      <c r="F24" s="25" t="s">
        <v>11</v>
      </c>
      <c r="G24" s="22">
        <f>-G22/G20</f>
        <v>10.333272759738605</v>
      </c>
      <c r="H24" s="23" t="s">
        <v>25</v>
      </c>
      <c r="I24" s="1"/>
      <c r="J24" s="1"/>
      <c r="K24" s="1"/>
      <c r="L24" s="1"/>
      <c r="M24" s="1"/>
    </row>
    <row r="25" spans="1:13" ht="12.75">
      <c r="A25" s="1"/>
      <c r="C25" s="1"/>
      <c r="D25" s="10"/>
      <c r="E25" s="10"/>
      <c r="F25" s="10"/>
      <c r="G25" s="1"/>
      <c r="H25" s="1"/>
      <c r="I25" s="1"/>
      <c r="J25" s="1"/>
      <c r="K25" s="1"/>
      <c r="L25" s="1"/>
      <c r="M25" s="1"/>
    </row>
    <row r="26" spans="4:6" ht="12.75">
      <c r="D26" s="11"/>
      <c r="E26" s="10"/>
      <c r="F26" s="11"/>
    </row>
    <row r="27" spans="4:6" ht="12.75">
      <c r="D27" s="11"/>
      <c r="E27" s="10"/>
      <c r="F27" s="11"/>
    </row>
    <row r="28" spans="4:6" ht="12.75">
      <c r="D28" s="11"/>
      <c r="E28" s="10"/>
      <c r="F28" s="11"/>
    </row>
    <row r="29" spans="4:6" ht="12.75">
      <c r="D29" s="11"/>
      <c r="E29" s="10"/>
      <c r="F29" s="11"/>
    </row>
    <row r="30" spans="4:6" ht="12.75">
      <c r="D30" s="11"/>
      <c r="E30" s="10"/>
      <c r="F30" s="11"/>
    </row>
    <row r="31" spans="4:6" ht="12.75">
      <c r="D31" s="11"/>
      <c r="E31" s="10"/>
      <c r="F31" s="11"/>
    </row>
    <row r="32" spans="4:6" ht="12.75">
      <c r="D32" s="11"/>
      <c r="E32" s="10"/>
      <c r="F32" s="11"/>
    </row>
    <row r="33" spans="4:6" ht="12.75">
      <c r="D33" s="11"/>
      <c r="E33" s="10"/>
      <c r="F33" s="11"/>
    </row>
    <row r="34" spans="4:6" ht="12.75">
      <c r="D34" s="11"/>
      <c r="E34" s="10"/>
      <c r="F34" s="11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Kišš</dc:creator>
  <cp:keywords/>
  <dc:description/>
  <cp:lastModifiedBy>Juraj Kiss</cp:lastModifiedBy>
  <cp:lastPrinted>2004-03-15T20:15:29Z</cp:lastPrinted>
  <dcterms:created xsi:type="dcterms:W3CDTF">2003-05-24T18:02:34Z</dcterms:created>
  <dcterms:modified xsi:type="dcterms:W3CDTF">2004-03-16T08:37:16Z</dcterms:modified>
  <cp:category/>
  <cp:version/>
  <cp:contentType/>
  <cp:contentStatus/>
</cp:coreProperties>
</file>